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SWCD\Desktop\VCAP AC Info\Data Management\TAC and SC Items\"/>
    </mc:Choice>
  </mc:AlternateContent>
  <xr:revisionPtr revIDLastSave="0" documentId="13_ncr:1_{7D2D0E3B-1BBF-4F56-86E7-2F116E98DAA6}" xr6:coauthVersionLast="47" xr6:coauthVersionMax="47" xr10:uidLastSave="{00000000-0000-0000-0000-000000000000}"/>
  <bookViews>
    <workbookView xWindow="28680" yWindow="-120" windowWidth="29040" windowHeight="15720" xr2:uid="{FDE071AB-C238-4576-9C28-7042DF74EB54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2" i="1" s="1"/>
  <c r="B14" i="1" s="1"/>
  <c r="B13" i="1" l="1"/>
  <c r="A15" i="1"/>
  <c r="B16" i="1"/>
  <c r="A11" i="1"/>
</calcChain>
</file>

<file path=xl/sharedStrings.xml><?xml version="1.0" encoding="utf-8"?>
<sst xmlns="http://schemas.openxmlformats.org/spreadsheetml/2006/main" count="22" uniqueCount="20">
  <si>
    <t>P =</t>
  </si>
  <si>
    <t>ft.</t>
  </si>
  <si>
    <t>sq.ft.</t>
  </si>
  <si>
    <t>Impervious Rv =</t>
  </si>
  <si>
    <t>none</t>
  </si>
  <si>
    <t>cu.ft.</t>
  </si>
  <si>
    <t>Variable</t>
  </si>
  <si>
    <t>Value</t>
  </si>
  <si>
    <t>Units</t>
  </si>
  <si>
    <t>green cells require number entry (square footage)</t>
  </si>
  <si>
    <t>Treatment volume =</t>
  </si>
  <si>
    <t>Dollars</t>
  </si>
  <si>
    <t>Rainwater Harvesting Calculator</t>
  </si>
  <si>
    <t>Information to Include in VCAP Application</t>
  </si>
  <si>
    <r>
      <t xml:space="preserve">Impervious CDA Entering Cistern(s) </t>
    </r>
    <r>
      <rPr>
        <b/>
        <sz val="14"/>
        <color theme="1"/>
        <rFont val="Arial"/>
        <family val="2"/>
      </rPr>
      <t>(enter sq.ft.)</t>
    </r>
    <r>
      <rPr>
        <sz val="14"/>
        <color theme="1"/>
        <rFont val="Arial"/>
        <family val="2"/>
      </rPr>
      <t xml:space="preserve"> =</t>
    </r>
  </si>
  <si>
    <t>Treatment gallons =</t>
  </si>
  <si>
    <t>Minimum Suggested Tank Size =</t>
  </si>
  <si>
    <t>5-Year Lifespan Eligible Cost-Share =</t>
  </si>
  <si>
    <t>10-Year Lifespan Eligible Cost-Share =</t>
  </si>
  <si>
    <t>Gallons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</si>
</sst>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right"/>
    </xf>
    <xf numFmtId="2" fontId="1" fillId="0" borderId="23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5" xfId="0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2" fontId="1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right" vertical="center" wrapText="1"/>
    </xf>
    <xf numFmtId="1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5" fillId="4" borderId="0" xfId="0" applyFont="1" applyFill="1"/>
    <xf numFmtId="0" fontId="2" fillId="0" borderId="1" xfId="0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right" vertical="center" wrapText="1"/>
    </xf>
    <xf numFmtId="164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" fontId="2" fillId="3" borderId="20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0FF1C-63EC-49E4-AC88-282720D3AAAC}">
  <dimension ref="A1:AB886"/>
  <sheetViews>
    <sheetView tabSelected="1" workbookViewId="0">
      <selection activeCell="B7" sqref="B7"/>
    </sheetView>
  </sheetViews>
  <sheetFormatPr defaultRowHeight="17.399999999999999" x14ac:dyDescent="0.3"/>
  <cols>
    <col min="1" max="1" width="63.21875" style="3" bestFit="1" customWidth="1"/>
    <col min="2" max="2" width="35.77734375" style="3" customWidth="1"/>
    <col min="3" max="3" width="21.109375" style="3" bestFit="1" customWidth="1"/>
    <col min="4" max="28" width="8.88671875" style="2"/>
    <col min="29" max="16384" width="8.88671875" style="3"/>
  </cols>
  <sheetData>
    <row r="1" spans="1:4" ht="18" thickBot="1" x14ac:dyDescent="0.35">
      <c r="A1" s="31" t="s">
        <v>12</v>
      </c>
      <c r="B1" s="32"/>
      <c r="C1" s="33"/>
    </row>
    <row r="2" spans="1:4" x14ac:dyDescent="0.3">
      <c r="A2" s="38" t="s">
        <v>9</v>
      </c>
      <c r="B2" s="34" t="s">
        <v>13</v>
      </c>
      <c r="C2" s="35"/>
    </row>
    <row r="3" spans="1:4" ht="18" thickBot="1" x14ac:dyDescent="0.35">
      <c r="A3" s="39"/>
      <c r="B3" s="36"/>
      <c r="C3" s="37"/>
    </row>
    <row r="4" spans="1:4" ht="9.6" customHeight="1" thickBot="1" x14ac:dyDescent="0.35">
      <c r="A4" s="4"/>
      <c r="C4" s="5"/>
    </row>
    <row r="5" spans="1:4" ht="18" thickBot="1" x14ac:dyDescent="0.35">
      <c r="A5" s="6" t="s">
        <v>6</v>
      </c>
      <c r="B5" s="7" t="s">
        <v>7</v>
      </c>
      <c r="C5" s="8" t="s">
        <v>8</v>
      </c>
    </row>
    <row r="6" spans="1:4" ht="18" hidden="1" thickBot="1" x14ac:dyDescent="0.35">
      <c r="A6" s="9" t="s">
        <v>0</v>
      </c>
      <c r="B6" s="10">
        <v>8.3330000000000001E-2</v>
      </c>
      <c r="C6" s="11" t="s">
        <v>1</v>
      </c>
    </row>
    <row r="7" spans="1:4" ht="30" customHeight="1" x14ac:dyDescent="0.3">
      <c r="A7" s="12" t="s">
        <v>14</v>
      </c>
      <c r="B7" s="1">
        <v>1197</v>
      </c>
      <c r="C7" s="13" t="s">
        <v>2</v>
      </c>
    </row>
    <row r="8" spans="1:4" ht="30" hidden="1" customHeight="1" x14ac:dyDescent="0.3">
      <c r="A8" s="14" t="s">
        <v>3</v>
      </c>
      <c r="B8" s="15">
        <v>0.95</v>
      </c>
      <c r="C8" s="16" t="s">
        <v>4</v>
      </c>
    </row>
    <row r="9" spans="1:4" ht="30" hidden="1" customHeight="1" x14ac:dyDescent="0.3">
      <c r="A9" s="17" t="s">
        <v>10</v>
      </c>
      <c r="B9" s="18">
        <f>(B8*B7)*B6</f>
        <v>94.758709499999995</v>
      </c>
      <c r="C9" s="19" t="s">
        <v>5</v>
      </c>
    </row>
    <row r="10" spans="1:4" ht="34.200000000000003" customHeight="1" thickBot="1" x14ac:dyDescent="0.35">
      <c r="A10" s="20" t="s">
        <v>15</v>
      </c>
      <c r="B10" s="21">
        <f>B9*7.48</f>
        <v>708.79514705999998</v>
      </c>
      <c r="C10" s="22" t="s">
        <v>19</v>
      </c>
      <c r="D10" s="23"/>
    </row>
    <row r="11" spans="1:4" ht="18" thickBot="1" x14ac:dyDescent="0.35">
      <c r="A11" s="40" t="str">
        <f>IF(B12&lt;250, "Must be at least 250 gallons for VCAP eligibility", "")</f>
        <v/>
      </c>
      <c r="B11" s="41"/>
      <c r="C11" s="42"/>
      <c r="D11" s="23"/>
    </row>
    <row r="12" spans="1:4" ht="30" hidden="1" customHeight="1" thickBot="1" x14ac:dyDescent="0.35">
      <c r="A12" s="24"/>
      <c r="B12" s="25">
        <f>ROUND(B10, 0)</f>
        <v>709</v>
      </c>
      <c r="C12" s="26"/>
    </row>
    <row r="13" spans="1:4" ht="30" customHeight="1" thickBot="1" x14ac:dyDescent="0.35">
      <c r="A13" s="27" t="s">
        <v>17</v>
      </c>
      <c r="B13" s="28">
        <f>B12*1.5</f>
        <v>1063.5</v>
      </c>
      <c r="C13" s="29" t="s">
        <v>11</v>
      </c>
    </row>
    <row r="14" spans="1:4" ht="33.6" customHeight="1" thickBot="1" x14ac:dyDescent="0.35">
      <c r="A14" s="27" t="s">
        <v>18</v>
      </c>
      <c r="B14" s="28">
        <f>B12*4</f>
        <v>2836</v>
      </c>
      <c r="C14" s="29" t="s">
        <v>11</v>
      </c>
      <c r="D14" s="23"/>
    </row>
    <row r="15" spans="1:4" s="2" customFormat="1" ht="18" thickBot="1" x14ac:dyDescent="0.35">
      <c r="A15" s="43" t="str">
        <f>IF(B14&gt;20000, "Maximum cost-share per application $20,000.00", "")</f>
        <v/>
      </c>
      <c r="B15" s="44"/>
      <c r="C15" s="45"/>
    </row>
    <row r="16" spans="1:4" s="2" customFormat="1" ht="33.6" customHeight="1" thickBot="1" x14ac:dyDescent="0.35">
      <c r="A16" s="27" t="s">
        <v>16</v>
      </c>
      <c r="B16" s="30">
        <f>B10+(B10*0.1)</f>
        <v>779.67466176599999</v>
      </c>
      <c r="C16" s="29" t="s">
        <v>19</v>
      </c>
    </row>
    <row r="17" s="2" customFormat="1" x14ac:dyDescent="0.3"/>
    <row r="18" s="2" customFormat="1" x14ac:dyDescent="0.3"/>
    <row r="19" s="2" customFormat="1" x14ac:dyDescent="0.3"/>
    <row r="20" s="2" customFormat="1" x14ac:dyDescent="0.3"/>
    <row r="21" s="2" customFormat="1" x14ac:dyDescent="0.3"/>
    <row r="22" s="2" customFormat="1" x14ac:dyDescent="0.3"/>
    <row r="23" s="2" customFormat="1" x14ac:dyDescent="0.3"/>
    <row r="24" s="2" customFormat="1" x14ac:dyDescent="0.3"/>
    <row r="25" s="2" customFormat="1" x14ac:dyDescent="0.3"/>
    <row r="26" s="2" customFormat="1" x14ac:dyDescent="0.3"/>
    <row r="27" s="2" customFormat="1" x14ac:dyDescent="0.3"/>
    <row r="28" s="2" customFormat="1" x14ac:dyDescent="0.3"/>
    <row r="29" s="2" customFormat="1" x14ac:dyDescent="0.3"/>
    <row r="30" s="2" customFormat="1" x14ac:dyDescent="0.3"/>
    <row r="31" s="2" customFormat="1" x14ac:dyDescent="0.3"/>
    <row r="32" s="2" customFormat="1" x14ac:dyDescent="0.3"/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  <row r="48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</sheetData>
  <sheetProtection algorithmName="SHA-512" hashValue="Gs0jy6lzNEHuQe9f4MIAv86Wvu+DlABKyRF+80cjdbTmTbgYu5TKw+sb+poDAkLkF9cQLm125UEA91xd9xyBXg==" saltValue="xn32hB1z7m2OGZFUQ+ugsw==" spinCount="100000" sheet="1" selectLockedCells="1"/>
  <mergeCells count="5">
    <mergeCell ref="A1:C1"/>
    <mergeCell ref="B2:C3"/>
    <mergeCell ref="A2:A3"/>
    <mergeCell ref="A11:C11"/>
    <mergeCell ref="A15:C15"/>
  </mergeCells>
  <conditionalFormatting sqref="A11:C11">
    <cfRule type="expression" dxfId="7" priority="2">
      <formula>B12=0</formula>
    </cfRule>
    <cfRule type="notContainsBlanks" dxfId="6" priority="4">
      <formula>LEN(TRIM(A11))&gt;0</formula>
    </cfRule>
  </conditionalFormatting>
  <conditionalFormatting sqref="A15:C15">
    <cfRule type="notContainsBlanks" dxfId="5" priority="3">
      <formula>LEN(TRIM(A15))&gt;0</formula>
    </cfRule>
  </conditionalFormatting>
  <conditionalFormatting sqref="B10">
    <cfRule type="expression" dxfId="4" priority="5">
      <formula>B12=250</formula>
    </cfRule>
    <cfRule type="expression" dxfId="3" priority="7">
      <formula>B12=0</formula>
    </cfRule>
    <cfRule type="expression" dxfId="2" priority="8">
      <formula>B12&lt;250</formula>
    </cfRule>
  </conditionalFormatting>
  <conditionalFormatting sqref="B13:B14">
    <cfRule type="expression" dxfId="1" priority="9">
      <formula>B13&gt;20000</formula>
    </cfRule>
  </conditionalFormatting>
  <conditionalFormatting sqref="B16">
    <cfRule type="expression" dxfId="0" priority="1">
      <formula>B16&gt;20000</formula>
    </cfRule>
  </conditionalFormatting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VASWCD</dc:creator>
  <cp:lastModifiedBy>Kendall Tyree</cp:lastModifiedBy>
  <cp:lastPrinted>2024-01-16T21:17:17Z</cp:lastPrinted>
  <dcterms:created xsi:type="dcterms:W3CDTF">2023-06-01T18:31:57Z</dcterms:created>
  <dcterms:modified xsi:type="dcterms:W3CDTF">2024-07-11T12:59:12Z</dcterms:modified>
</cp:coreProperties>
</file>