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SWCD\Desktop\VCAP AC Info\Data Management\TAC and SC Items\"/>
    </mc:Choice>
  </mc:AlternateContent>
  <xr:revisionPtr revIDLastSave="0" documentId="13_ncr:1_{7F800C6E-65A0-41DC-8E87-BBB95A5C745E}" xr6:coauthVersionLast="47" xr6:coauthVersionMax="47" xr10:uidLastSave="{00000000-0000-0000-0000-000000000000}"/>
  <bookViews>
    <workbookView xWindow="28680" yWindow="-120" windowWidth="29040" windowHeight="15720" xr2:uid="{FDE071AB-C238-4576-9C28-7042DF74EB54}"/>
  </bookViews>
  <sheets>
    <sheet name="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6" i="1" l="1"/>
  <c r="A24" i="1"/>
  <c r="A23" i="1"/>
  <c r="B10" i="1"/>
  <c r="B13" i="1" s="1"/>
  <c r="B20" i="1" l="1"/>
  <c r="B14" i="1" l="1"/>
</calcChain>
</file>

<file path=xl/sharedStrings.xml><?xml version="1.0" encoding="utf-8"?>
<sst xmlns="http://schemas.openxmlformats.org/spreadsheetml/2006/main" count="48" uniqueCount="41">
  <si>
    <t>Forest/Open Space - A Soils</t>
  </si>
  <si>
    <t>Answers for VCAP Application</t>
  </si>
  <si>
    <t>Forest/Open Space - B Soils</t>
  </si>
  <si>
    <t>grey cell requires selection from dropdown menu</t>
  </si>
  <si>
    <t>Forest/Open Space - C Soils</t>
  </si>
  <si>
    <t>Forest/Open Space - D Soils</t>
  </si>
  <si>
    <t>Variable</t>
  </si>
  <si>
    <t>Value</t>
  </si>
  <si>
    <t>Units</t>
  </si>
  <si>
    <t>Managed Turf - A Soils</t>
  </si>
  <si>
    <t>ft.</t>
  </si>
  <si>
    <t>Managed Turf - B Soils</t>
  </si>
  <si>
    <t>sq.ft.</t>
  </si>
  <si>
    <t>Managed Turf - C Soils</t>
  </si>
  <si>
    <t>Impervious Rv =</t>
  </si>
  <si>
    <t>Managed Turf - D Soils</t>
  </si>
  <si>
    <t>No Pervious Cover</t>
  </si>
  <si>
    <t>Pervious Rv =</t>
  </si>
  <si>
    <t>Treatment volume =</t>
  </si>
  <si>
    <t>cu.ft.</t>
  </si>
  <si>
    <t>Treatment gallons =</t>
  </si>
  <si>
    <t>unitless</t>
  </si>
  <si>
    <t>gal.</t>
  </si>
  <si>
    <t>void ratio of gravel =</t>
  </si>
  <si>
    <t>Specifications with Optional Storage Barrels</t>
  </si>
  <si>
    <t>green cells require numerical entry</t>
  </si>
  <si>
    <r>
      <t xml:space="preserve">Impervious CDA entering practice </t>
    </r>
    <r>
      <rPr>
        <b/>
        <sz val="14"/>
        <color theme="1"/>
        <rFont val="Arial"/>
        <family val="2"/>
      </rPr>
      <t>(enter square footage)</t>
    </r>
    <r>
      <rPr>
        <sz val="14"/>
        <color theme="1"/>
        <rFont val="Arial"/>
        <family val="2"/>
      </rPr>
      <t xml:space="preserve"> =</t>
    </r>
  </si>
  <si>
    <r>
      <t xml:space="preserve">Pervious CDA entering practice </t>
    </r>
    <r>
      <rPr>
        <b/>
        <sz val="14"/>
        <color theme="1"/>
        <rFont val="Arial"/>
        <family val="2"/>
      </rPr>
      <t>(enter square footage)</t>
    </r>
    <r>
      <rPr>
        <sz val="14"/>
        <color theme="1"/>
        <rFont val="Arial"/>
        <family val="2"/>
      </rPr>
      <t xml:space="preserve"> =</t>
    </r>
  </si>
  <si>
    <r>
      <t xml:space="preserve">Soil Type of Pervious CDA </t>
    </r>
    <r>
      <rPr>
        <b/>
        <sz val="14"/>
        <color theme="1"/>
        <rFont val="Arial"/>
        <family val="2"/>
      </rPr>
      <t>(select one from dropdown menu)</t>
    </r>
  </si>
  <si>
    <r>
      <t xml:space="preserve">Gravel Reservoir Depth </t>
    </r>
    <r>
      <rPr>
        <b/>
        <sz val="14"/>
        <color theme="1"/>
        <rFont val="Arial"/>
        <family val="2"/>
      </rPr>
      <t>(enter feet)</t>
    </r>
    <r>
      <rPr>
        <sz val="14"/>
        <color theme="1"/>
        <rFont val="Arial"/>
        <family val="2"/>
      </rPr>
      <t xml:space="preserve"> =</t>
    </r>
  </si>
  <si>
    <t>Dry Well Practice Size Calculator</t>
  </si>
  <si>
    <t>1" storm =</t>
  </si>
  <si>
    <t>Notes will appear below if applicable:</t>
  </si>
  <si>
    <r>
      <t>Infiltration Rate</t>
    </r>
    <r>
      <rPr>
        <b/>
        <sz val="14"/>
        <color theme="1"/>
        <rFont val="Arial"/>
        <family val="2"/>
      </rPr>
      <t xml:space="preserve"> (enter inches per hour)</t>
    </r>
    <r>
      <rPr>
        <sz val="14"/>
        <color theme="1"/>
        <rFont val="Arial"/>
        <family val="2"/>
      </rPr>
      <t xml:space="preserve"> =</t>
    </r>
  </si>
  <si>
    <t>in/hr</t>
  </si>
  <si>
    <r>
      <t xml:space="preserve">Storage Volume of Barrels </t>
    </r>
    <r>
      <rPr>
        <i/>
        <sz val="14"/>
        <color theme="1"/>
        <rFont val="Arial"/>
        <family val="2"/>
      </rPr>
      <t>if applicable</t>
    </r>
    <r>
      <rPr>
        <sz val="14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(enter total gallons)</t>
    </r>
    <r>
      <rPr>
        <sz val="14"/>
        <color theme="1"/>
        <rFont val="Arial"/>
        <family val="2"/>
      </rPr>
      <t xml:space="preserve"> = </t>
    </r>
    <r>
      <rPr>
        <i/>
        <sz val="10"/>
        <color theme="1"/>
        <rFont val="Arial"/>
        <family val="2"/>
      </rPr>
      <t>*only enter value here if using barrels. If using (4) 50 gal. capacity barrels, enter 200 gallons.</t>
    </r>
  </si>
  <si>
    <t>Required Dry Well Surface Area =</t>
  </si>
  <si>
    <t>Mixed Open - A Soils</t>
  </si>
  <si>
    <t>Mixed Open - B Soils</t>
  </si>
  <si>
    <t>Mixed Open - C Soils</t>
  </si>
  <si>
    <t>Mixed Open - D Soils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</si>
</sst>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/>
    <xf numFmtId="0" fontId="0" fillId="5" borderId="0" xfId="0" applyFill="1"/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2" xfId="0" applyFont="1" applyFill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5" borderId="3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right" vertical="center"/>
    </xf>
    <xf numFmtId="1" fontId="2" fillId="4" borderId="4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right"/>
    </xf>
    <xf numFmtId="1" fontId="2" fillId="4" borderId="4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1" fontId="2" fillId="5" borderId="0" xfId="0" applyNumberFormat="1" applyFont="1" applyFill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4" fillId="5" borderId="0" xfId="0" applyFont="1" applyFill="1"/>
    <xf numFmtId="0" fontId="1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" fillId="0" borderId="18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/>
    </xf>
    <xf numFmtId="0" fontId="4" fillId="5" borderId="0" xfId="0" applyFont="1" applyFill="1" applyAlignment="1">
      <alignment vertical="top" wrapText="1"/>
    </xf>
    <xf numFmtId="0" fontId="2" fillId="4" borderId="12" xfId="0" applyFont="1" applyFill="1" applyBorder="1" applyAlignment="1">
      <alignment horizontal="right" vertical="center"/>
    </xf>
    <xf numFmtId="1" fontId="2" fillId="4" borderId="1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theme="4" tint="0.79998168889431442"/>
      </font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FF1C-63EC-49E4-AC88-282720D3AAAC}">
  <dimension ref="A1:AJ889"/>
  <sheetViews>
    <sheetView tabSelected="1" zoomScale="115" zoomScaleNormal="115" workbookViewId="0">
      <selection activeCell="B19" sqref="B19"/>
    </sheetView>
  </sheetViews>
  <sheetFormatPr defaultColWidth="8.88671875" defaultRowHeight="17.399999999999999" x14ac:dyDescent="0.3"/>
  <cols>
    <col min="1" max="1" width="77.5546875" style="6" bestFit="1" customWidth="1"/>
    <col min="2" max="2" width="26.5546875" style="6" customWidth="1"/>
    <col min="3" max="3" width="13.21875" style="6" customWidth="1"/>
    <col min="4" max="4" width="9" style="4" customWidth="1"/>
    <col min="5" max="11" width="8.88671875" style="4"/>
    <col min="12" max="14" width="8.88671875" style="4" customWidth="1"/>
    <col min="15" max="15" width="25.109375" style="4" hidden="1" customWidth="1"/>
    <col min="16" max="16" width="8.88671875" style="4" hidden="1" customWidth="1"/>
    <col min="17" max="19" width="8.88671875" style="4" customWidth="1"/>
    <col min="20" max="36" width="8.88671875" style="4"/>
    <col min="37" max="16384" width="8.88671875" style="6"/>
  </cols>
  <sheetData>
    <row r="1" spans="1:16" ht="18" thickBot="1" x14ac:dyDescent="0.35">
      <c r="A1" s="49" t="s">
        <v>30</v>
      </c>
      <c r="B1" s="50"/>
      <c r="C1" s="51"/>
      <c r="O1" s="5" t="s">
        <v>0</v>
      </c>
      <c r="P1" s="5">
        <v>0.02</v>
      </c>
    </row>
    <row r="2" spans="1:16" x14ac:dyDescent="0.3">
      <c r="A2" s="7" t="s">
        <v>25</v>
      </c>
      <c r="B2" s="54" t="s">
        <v>1</v>
      </c>
      <c r="C2" s="55"/>
      <c r="O2" s="5" t="s">
        <v>2</v>
      </c>
      <c r="P2" s="5">
        <v>0.03</v>
      </c>
    </row>
    <row r="3" spans="1:16" ht="18" thickBot="1" x14ac:dyDescent="0.35">
      <c r="A3" s="8" t="s">
        <v>3</v>
      </c>
      <c r="B3" s="56"/>
      <c r="C3" s="57"/>
      <c r="O3" s="5" t="s">
        <v>4</v>
      </c>
      <c r="P3" s="5">
        <v>0.04</v>
      </c>
    </row>
    <row r="4" spans="1:16" ht="9" customHeight="1" thickBot="1" x14ac:dyDescent="0.35">
      <c r="A4" s="9"/>
      <c r="B4" s="4"/>
      <c r="C4" s="10"/>
      <c r="O4" s="5" t="s">
        <v>5</v>
      </c>
      <c r="P4" s="5">
        <v>0.05</v>
      </c>
    </row>
    <row r="5" spans="1:16" x14ac:dyDescent="0.3">
      <c r="A5" s="11" t="s">
        <v>6</v>
      </c>
      <c r="B5" s="12" t="s">
        <v>7</v>
      </c>
      <c r="C5" s="13" t="s">
        <v>8</v>
      </c>
      <c r="O5" s="5" t="s">
        <v>37</v>
      </c>
      <c r="P5" s="5">
        <v>0.08</v>
      </c>
    </row>
    <row r="6" spans="1:16" hidden="1" x14ac:dyDescent="0.3">
      <c r="A6" s="14" t="s">
        <v>31</v>
      </c>
      <c r="B6" s="15">
        <v>8.3330000000000001E-2</v>
      </c>
      <c r="C6" s="16" t="s">
        <v>10</v>
      </c>
      <c r="O6" s="5" t="s">
        <v>38</v>
      </c>
      <c r="P6" s="5">
        <v>0.11</v>
      </c>
    </row>
    <row r="7" spans="1:16" x14ac:dyDescent="0.3">
      <c r="A7" s="14" t="s">
        <v>26</v>
      </c>
      <c r="B7" s="1"/>
      <c r="C7" s="16" t="s">
        <v>12</v>
      </c>
      <c r="O7" s="5" t="s">
        <v>39</v>
      </c>
      <c r="P7" s="5">
        <v>0.13</v>
      </c>
    </row>
    <row r="8" spans="1:16" ht="18" hidden="1" x14ac:dyDescent="0.35">
      <c r="A8" s="14" t="s">
        <v>14</v>
      </c>
      <c r="B8" s="38">
        <v>0.95</v>
      </c>
      <c r="C8" s="17" t="s">
        <v>21</v>
      </c>
      <c r="O8" s="5" t="s">
        <v>40</v>
      </c>
      <c r="P8" s="5">
        <v>0.15</v>
      </c>
    </row>
    <row r="9" spans="1:16" x14ac:dyDescent="0.3">
      <c r="A9" s="14" t="s">
        <v>27</v>
      </c>
      <c r="B9" s="1">
        <v>0</v>
      </c>
      <c r="C9" s="16" t="s">
        <v>12</v>
      </c>
      <c r="O9" s="5" t="s">
        <v>9</v>
      </c>
      <c r="P9" s="5">
        <v>0.15</v>
      </c>
    </row>
    <row r="10" spans="1:16" ht="18" hidden="1" x14ac:dyDescent="0.35">
      <c r="A10" s="14" t="s">
        <v>17</v>
      </c>
      <c r="B10" s="15">
        <f>VLOOKUP(B11,O1:P13,2,)</f>
        <v>0.15</v>
      </c>
      <c r="C10" s="17" t="s">
        <v>21</v>
      </c>
      <c r="O10" s="5" t="s">
        <v>11</v>
      </c>
      <c r="P10" s="5">
        <v>0.2</v>
      </c>
    </row>
    <row r="11" spans="1:16" ht="18" customHeight="1" x14ac:dyDescent="0.3">
      <c r="A11" s="14" t="s">
        <v>28</v>
      </c>
      <c r="B11" s="52" t="s">
        <v>9</v>
      </c>
      <c r="C11" s="53"/>
      <c r="O11" s="5" t="s">
        <v>13</v>
      </c>
      <c r="P11" s="5">
        <v>0.22</v>
      </c>
    </row>
    <row r="12" spans="1:16" x14ac:dyDescent="0.3">
      <c r="A12" s="18" t="s">
        <v>33</v>
      </c>
      <c r="B12" s="39">
        <v>1</v>
      </c>
      <c r="C12" s="19" t="s">
        <v>34</v>
      </c>
      <c r="O12" s="5" t="s">
        <v>15</v>
      </c>
      <c r="P12" s="5">
        <v>0.25</v>
      </c>
    </row>
    <row r="13" spans="1:16" ht="28.8" customHeight="1" x14ac:dyDescent="0.3">
      <c r="A13" s="20" t="s">
        <v>18</v>
      </c>
      <c r="B13" s="21">
        <f>((B10*B9)+(B8*B7))*B6</f>
        <v>0</v>
      </c>
      <c r="C13" s="22" t="s">
        <v>19</v>
      </c>
      <c r="O13" s="5" t="s">
        <v>16</v>
      </c>
      <c r="P13" s="5">
        <v>0</v>
      </c>
    </row>
    <row r="14" spans="1:16" x14ac:dyDescent="0.3">
      <c r="A14" s="23" t="s">
        <v>20</v>
      </c>
      <c r="B14" s="24">
        <f>B13*7.48</f>
        <v>0</v>
      </c>
      <c r="C14" s="25" t="s">
        <v>22</v>
      </c>
      <c r="O14" s="5"/>
      <c r="P14" s="5"/>
    </row>
    <row r="15" spans="1:16" ht="9" customHeight="1" thickBot="1" x14ac:dyDescent="0.35">
      <c r="A15" s="26"/>
      <c r="B15" s="27"/>
      <c r="C15" s="28"/>
      <c r="O15" s="5"/>
      <c r="P15" s="5"/>
    </row>
    <row r="16" spans="1:16" s="4" customFormat="1" ht="18" thickBot="1" x14ac:dyDescent="0.35">
      <c r="A16" s="46" t="s">
        <v>24</v>
      </c>
      <c r="B16" s="47"/>
      <c r="C16" s="48"/>
      <c r="D16" s="29"/>
    </row>
    <row r="17" spans="1:4" s="4" customFormat="1" ht="18" x14ac:dyDescent="0.35">
      <c r="A17" s="18" t="s">
        <v>23</v>
      </c>
      <c r="B17" s="30">
        <v>0.4</v>
      </c>
      <c r="C17" s="31" t="s">
        <v>21</v>
      </c>
    </row>
    <row r="18" spans="1:4" s="4" customFormat="1" x14ac:dyDescent="0.3">
      <c r="A18" s="18" t="s">
        <v>29</v>
      </c>
      <c r="B18" s="2">
        <v>0</v>
      </c>
      <c r="C18" s="16" t="s">
        <v>10</v>
      </c>
    </row>
    <row r="19" spans="1:4" s="4" customFormat="1" ht="44.4" x14ac:dyDescent="0.3">
      <c r="A19" s="32" t="s">
        <v>35</v>
      </c>
      <c r="B19" s="3">
        <v>0</v>
      </c>
      <c r="C19" s="33" t="s">
        <v>22</v>
      </c>
      <c r="D19" s="34"/>
    </row>
    <row r="20" spans="1:4" s="4" customFormat="1" ht="27" customHeight="1" thickBot="1" x14ac:dyDescent="0.35">
      <c r="A20" s="35" t="s">
        <v>36</v>
      </c>
      <c r="B20" s="36" t="e">
        <f>(B13-(0.56*B19/7.48))/(B17*B18)</f>
        <v>#DIV/0!</v>
      </c>
      <c r="C20" s="37" t="s">
        <v>12</v>
      </c>
    </row>
    <row r="21" spans="1:4" s="4" customFormat="1" ht="9" customHeight="1" thickBot="1" x14ac:dyDescent="0.35">
      <c r="A21" s="26"/>
      <c r="B21" s="27"/>
      <c r="C21" s="28"/>
    </row>
    <row r="22" spans="1:4" s="4" customFormat="1" x14ac:dyDescent="0.3">
      <c r="A22" s="58" t="s">
        <v>32</v>
      </c>
      <c r="B22" s="59"/>
      <c r="C22" s="60"/>
    </row>
    <row r="23" spans="1:4" s="4" customFormat="1" x14ac:dyDescent="0.3">
      <c r="A23" s="40" t="str">
        <f>IF(B7&gt;0, "Pretreatment for impervious inputs should be included in design plan.", "")</f>
        <v/>
      </c>
      <c r="B23" s="41"/>
      <c r="C23" s="42"/>
    </row>
    <row r="24" spans="1:4" s="4" customFormat="1" x14ac:dyDescent="0.3">
      <c r="A24" s="40" t="str">
        <f>IF(B9&gt;(B7)*0.1, "Pervious CDA should not exceed 10% of total CDA.", IF(AND(B9&gt;0), "Pretreatment for pervious inputs should be included in design plan or consider Infiltration Practice.", ""))</f>
        <v/>
      </c>
      <c r="B24" s="41"/>
      <c r="C24" s="42"/>
    </row>
    <row r="25" spans="1:4" s="4" customFormat="1" x14ac:dyDescent="0.3">
      <c r="A25" s="40" t="str">
        <f>IF(B7&gt;2500, "Drainage area must be less than 2,500 sq.ft. of impervious surface. Consider Infiltration Practice.",IF(AND(B7=0), "Drainage area must include Impervious CDA Entering Practice.",""))</f>
        <v>Drainage area must include Impervious CDA Entering Practice.</v>
      </c>
      <c r="B25" s="41"/>
      <c r="C25" s="42"/>
    </row>
    <row r="26" spans="1:4" s="4" customFormat="1" ht="18" thickBot="1" x14ac:dyDescent="0.35">
      <c r="A26" s="43" t="str">
        <f>IF(B12&gt;=0.5, "", IF(AND(B12&lt;=0.49), "Infiltration rate should be greater than 0.5 in/hr. If the need for an underdrain is identified, consider Bioretention Practice."))</f>
        <v/>
      </c>
      <c r="B26" s="44"/>
      <c r="C26" s="45"/>
    </row>
    <row r="27" spans="1:4" s="4" customFormat="1" x14ac:dyDescent="0.3"/>
    <row r="28" spans="1:4" s="4" customFormat="1" x14ac:dyDescent="0.3"/>
    <row r="29" spans="1:4" s="4" customFormat="1" x14ac:dyDescent="0.3"/>
    <row r="30" spans="1:4" s="4" customFormat="1" x14ac:dyDescent="0.3"/>
    <row r="31" spans="1:4" s="4" customFormat="1" x14ac:dyDescent="0.3"/>
    <row r="32" spans="1:4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pans="1:3" s="4" customFormat="1" x14ac:dyDescent="0.3"/>
    <row r="882" spans="1:3" s="4" customFormat="1" x14ac:dyDescent="0.3"/>
    <row r="883" spans="1:3" s="4" customFormat="1" x14ac:dyDescent="0.3"/>
    <row r="884" spans="1:3" s="4" customFormat="1" x14ac:dyDescent="0.3"/>
    <row r="885" spans="1:3" s="4" customFormat="1" x14ac:dyDescent="0.3"/>
    <row r="886" spans="1:3" s="4" customFormat="1" x14ac:dyDescent="0.3"/>
    <row r="887" spans="1:3" s="4" customFormat="1" x14ac:dyDescent="0.3"/>
    <row r="888" spans="1:3" s="4" customFormat="1" x14ac:dyDescent="0.3"/>
    <row r="889" spans="1:3" x14ac:dyDescent="0.3">
      <c r="A889" s="4"/>
      <c r="B889" s="4"/>
      <c r="C889" s="4"/>
    </row>
  </sheetData>
  <sheetProtection algorithmName="SHA-512" hashValue="0owQfO77G+NSe5hQTqvSNeRgv9mLqfUgOQ2DyOzQOxMcyLXHYmqhla7N7CWqUyjlIL5R6Dlmabt5mOfesg0dmg==" saltValue="Is0oJ1P+/NJ+z0BlT5rqBQ==" spinCount="100000" sheet="1" selectLockedCells="1"/>
  <mergeCells count="9">
    <mergeCell ref="A24:C24"/>
    <mergeCell ref="A25:C25"/>
    <mergeCell ref="A26:C26"/>
    <mergeCell ref="A16:C16"/>
    <mergeCell ref="A1:C1"/>
    <mergeCell ref="B11:C11"/>
    <mergeCell ref="B2:C3"/>
    <mergeCell ref="A22:C22"/>
    <mergeCell ref="A23:C23"/>
  </mergeCells>
  <conditionalFormatting sqref="A23:C23">
    <cfRule type="notContainsBlanks" dxfId="4" priority="3">
      <formula>LEN(TRIM(A23))&gt;0</formula>
    </cfRule>
  </conditionalFormatting>
  <conditionalFormatting sqref="A24:C24">
    <cfRule type="containsText" dxfId="3" priority="1" operator="containsText" text="Pervious CDA should not exceed 10% of total CDA.">
      <formula>NOT(ISERROR(SEARCH("Pervious CDA should not exceed 10% of total CDA.",A24)))</formula>
    </cfRule>
    <cfRule type="containsText" dxfId="2" priority="2" operator="containsText" text="Pretreatment for pervious inputs should be included in design plan or consider Infiltration Practice.">
      <formula>NOT(ISERROR(SEARCH("Pretreatment for pervious inputs should be included in design plan or consider Infiltration Practice.",A24)))</formula>
    </cfRule>
  </conditionalFormatting>
  <conditionalFormatting sqref="A25:C26">
    <cfRule type="notContainsBlanks" dxfId="1" priority="5">
      <formula>LEN(TRIM(A25))&gt;0</formula>
    </cfRule>
  </conditionalFormatting>
  <conditionalFormatting sqref="B20">
    <cfRule type="containsErrors" dxfId="0" priority="4">
      <formula>ISERROR(B20)</formula>
    </cfRule>
  </conditionalFormatting>
  <dataValidations count="1">
    <dataValidation type="list" allowBlank="1" showInputMessage="1" showErrorMessage="1" sqref="B11" xr:uid="{902D2579-DCA2-461C-8D76-9C0D69CD5245}">
      <formula1>$O$1:$O$13</formula1>
    </dataValidation>
  </dataValidation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VASWCD</dc:creator>
  <cp:keywords/>
  <dc:description/>
  <cp:lastModifiedBy>Kendall Tyree</cp:lastModifiedBy>
  <cp:revision/>
  <cp:lastPrinted>2024-01-31T16:16:28Z</cp:lastPrinted>
  <dcterms:created xsi:type="dcterms:W3CDTF">2023-06-01T18:31:57Z</dcterms:created>
  <dcterms:modified xsi:type="dcterms:W3CDTF">2024-06-12T16:42:06Z</dcterms:modified>
  <cp:category/>
  <cp:contentStatus/>
</cp:coreProperties>
</file>